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arisk Labs\Box Sync\TamariskLabs\Projects\Moore Clock\Bill of Materials\"/>
    </mc:Choice>
  </mc:AlternateContent>
  <bookViews>
    <workbookView xWindow="0" yWindow="0" windowWidth="28800" windowHeight="12435" activeTab="2"/>
  </bookViews>
  <sheets>
    <sheet name="Assembly Level BOM" sheetId="1" r:id="rId1"/>
    <sheet name="Moire LED Board" sheetId="5" r:id="rId2"/>
    <sheet name="Main PCB" sheetId="4" r:id="rId3"/>
    <sheet name="Assembly Level BOM RevB" sheetId="3" r:id="rId4"/>
    <sheet name="Cost Breakdown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5" i="5"/>
  <c r="E4" i="5"/>
  <c r="E3" i="5"/>
  <c r="E2" i="5"/>
  <c r="E38" i="3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" i="3" l="1"/>
  <c r="E3" i="3"/>
  <c r="E26" i="1"/>
  <c r="E2" i="1"/>
  <c r="E3" i="1"/>
  <c r="E4" i="1"/>
  <c r="E5" i="1"/>
  <c r="E26" i="3"/>
  <c r="E4" i="3"/>
  <c r="E35" i="3"/>
  <c r="E34" i="3"/>
  <c r="E33" i="3"/>
  <c r="E32" i="3"/>
  <c r="E31" i="3"/>
  <c r="E30" i="3"/>
  <c r="E29" i="3"/>
  <c r="E28" i="3"/>
  <c r="E27" i="3"/>
  <c r="E25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5" i="1"/>
  <c r="E27" i="1"/>
  <c r="E28" i="1"/>
  <c r="E29" i="1"/>
  <c r="E30" i="1"/>
  <c r="E31" i="1"/>
  <c r="E32" i="1"/>
  <c r="E33" i="1"/>
  <c r="E34" i="1"/>
  <c r="E3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4" i="2" l="1"/>
</calcChain>
</file>

<file path=xl/sharedStrings.xml><?xml version="1.0" encoding="utf-8"?>
<sst xmlns="http://schemas.openxmlformats.org/spreadsheetml/2006/main" count="301" uniqueCount="144">
  <si>
    <t>Part Number</t>
  </si>
  <si>
    <t>Part Name</t>
  </si>
  <si>
    <t>Qty</t>
  </si>
  <si>
    <t>Price</t>
  </si>
  <si>
    <t>Vendor</t>
  </si>
  <si>
    <t>Vendor Number</t>
  </si>
  <si>
    <t>Back Plate</t>
  </si>
  <si>
    <t>Bottom Spin Plate</t>
  </si>
  <si>
    <t>Top Spin Plate</t>
  </si>
  <si>
    <t>Base Plate Bearing Holder</t>
  </si>
  <si>
    <t>Shaft Bearing Holder</t>
  </si>
  <si>
    <t>Top Plate Bearing Holder</t>
  </si>
  <si>
    <t>Inner Shaft</t>
  </si>
  <si>
    <t>Outer Shaft</t>
  </si>
  <si>
    <t>60355K503</t>
  </si>
  <si>
    <t>60355K507</t>
  </si>
  <si>
    <t>98409A238</t>
  </si>
  <si>
    <t>98409A171</t>
  </si>
  <si>
    <t>98410A128</t>
  </si>
  <si>
    <t>96710A113</t>
  </si>
  <si>
    <t>90910A730</t>
  </si>
  <si>
    <t>A1M 3-Y32016A</t>
  </si>
  <si>
    <t>Inner Shaft Hub</t>
  </si>
  <si>
    <t>Outer Shaft Hub</t>
  </si>
  <si>
    <t>A1m_3-Y32064 Inner Shaft</t>
  </si>
  <si>
    <t>A1m_3-Y32064 Outer Shaft</t>
  </si>
  <si>
    <t>Micro Metal Gear Motor and Bracket</t>
  </si>
  <si>
    <t>Motor Mount</t>
  </si>
  <si>
    <t>Motor to Gear Mount</t>
  </si>
  <si>
    <t>754-1185-5-ND</t>
  </si>
  <si>
    <t>Back Plate Cover</t>
  </si>
  <si>
    <t>91780A335</t>
  </si>
  <si>
    <t>90910A732</t>
  </si>
  <si>
    <t>90480A005</t>
  </si>
  <si>
    <t>90910A682</t>
  </si>
  <si>
    <t>91841A003</t>
  </si>
  <si>
    <t>92158A312</t>
  </si>
  <si>
    <t>Front Cap</t>
  </si>
  <si>
    <t>90910A718</t>
  </si>
  <si>
    <t>92916A320</t>
  </si>
  <si>
    <t>Total Cost</t>
  </si>
  <si>
    <t>Assembly Cost</t>
  </si>
  <si>
    <t>Assembly Level BOM Cost</t>
  </si>
  <si>
    <t>Over Head Cost</t>
  </si>
  <si>
    <t>McMaster</t>
  </si>
  <si>
    <t>SDP-SI</t>
  </si>
  <si>
    <t>Pololu</t>
  </si>
  <si>
    <t>DigiKey</t>
  </si>
  <si>
    <t>Ball Bearing, 3/4" ID, 1-5/8" OD, 5/16" Width</t>
  </si>
  <si>
    <t>Ball Bearing, 1/4" ID, 5/8" OD, 3/16" Width</t>
  </si>
  <si>
    <t>Internal Retaining Ring, 5/8" Bore Size</t>
  </si>
  <si>
    <t>Internal Retaining Ring, 1-5/8" Bore Size</t>
  </si>
  <si>
    <t>External Retaining Ring, 3/5" Bore Size</t>
  </si>
  <si>
    <t>0-80, 3/16", Torx Head, Machine Screw</t>
  </si>
  <si>
    <t>6-32, 1/4", Torx Head, Machine Screw</t>
  </si>
  <si>
    <t>Female Threaded Standoff, 1-1/4" Length, 6-32</t>
  </si>
  <si>
    <t>6-32, 3/8", Torx Head, Machine Screw</t>
  </si>
  <si>
    <t>4-40, 3/32 Height, Steel Hex Nut</t>
  </si>
  <si>
    <t>2-56, 1/4", Torx Head, Machine Screw</t>
  </si>
  <si>
    <t>2-56, 3/16", Torx Head, Machine Screw</t>
  </si>
  <si>
    <t>2-56, 3/16", Flat Point Set Screw</t>
  </si>
  <si>
    <t>4-40, 1/2", Torx Head, Machine Screw</t>
  </si>
  <si>
    <t>Brass Flat Washer, #4, .281" OD</t>
  </si>
  <si>
    <t>A 1M 3-Y32016A</t>
  </si>
  <si>
    <t>A 1M 3-Y32064</t>
  </si>
  <si>
    <t>Tamarisk Labs</t>
  </si>
  <si>
    <t>90272A110</t>
  </si>
  <si>
    <t>92311A076</t>
  </si>
  <si>
    <t>2-56, 3/16", Cup Point Set Screw</t>
  </si>
  <si>
    <t>4-40, 1/2", Philip Head, Machine Screw</t>
  </si>
  <si>
    <t>90272A077</t>
  </si>
  <si>
    <t>91772A146</t>
  </si>
  <si>
    <t>90272A144</t>
  </si>
  <si>
    <t>917772A054</t>
  </si>
  <si>
    <t>1/4" OD, 1-1/4" Length, #6,  Nylon Spacer</t>
  </si>
  <si>
    <t>Item</t>
  </si>
  <si>
    <t>Description</t>
  </si>
  <si>
    <t>Cost</t>
  </si>
  <si>
    <t>Total</t>
  </si>
  <si>
    <t>Mfg P/N</t>
  </si>
  <si>
    <t>ATMEGA 2560</t>
  </si>
  <si>
    <t>Microcontroller</t>
  </si>
  <si>
    <t>Digikey</t>
  </si>
  <si>
    <t>ATMEGA2560-16AUR</t>
  </si>
  <si>
    <t>5V Regulator</t>
  </si>
  <si>
    <t>Linear Regulator</t>
  </si>
  <si>
    <t>Battery</t>
  </si>
  <si>
    <t>Coincell</t>
  </si>
  <si>
    <t>ML-920S/DN</t>
  </si>
  <si>
    <t>Battery Holder</t>
  </si>
  <si>
    <t>4 Leg 20mm Holder</t>
  </si>
  <si>
    <t>BAT-HLD-001</t>
  </si>
  <si>
    <t>Button Controller</t>
  </si>
  <si>
    <t>Hex Inverting Schmitt Trigger</t>
  </si>
  <si>
    <t>74HC14D,653</t>
  </si>
  <si>
    <t>330 uF Capacitor</t>
  </si>
  <si>
    <t>Electrolytic Aluminum Capacitor</t>
  </si>
  <si>
    <t>EEE-HA1E331UP</t>
  </si>
  <si>
    <t>Motor Driver</t>
  </si>
  <si>
    <t>DRV8830 I2C Driver</t>
  </si>
  <si>
    <t>DRV8830DGQR</t>
  </si>
  <si>
    <t>0.22 Ohm Resistor</t>
  </si>
  <si>
    <t>0402 Film</t>
  </si>
  <si>
    <t>RL0402FR-070R22L</t>
  </si>
  <si>
    <t>32 Mhz Oscillator</t>
  </si>
  <si>
    <t>Crystal Oscillator</t>
  </si>
  <si>
    <t>ABMM2-32.768MHZ-E2F-T</t>
  </si>
  <si>
    <t>16 Mhz Oscillator</t>
  </si>
  <si>
    <t>CSTCE16M0V53-R0</t>
  </si>
  <si>
    <t>JST Connector</t>
  </si>
  <si>
    <t>6 Position Shrouded Header</t>
  </si>
  <si>
    <t>S6B-PH-SM4-TB(LF)(SN)</t>
  </si>
  <si>
    <t>Barrel Connector</t>
  </si>
  <si>
    <t>Power Input</t>
  </si>
  <si>
    <t>PJ-047AH</t>
  </si>
  <si>
    <t>470 Ohm Resistor</t>
  </si>
  <si>
    <t>RC0402JR-07470RL</t>
  </si>
  <si>
    <t>3 Position Shrouded Header</t>
  </si>
  <si>
    <t>PHR-3</t>
  </si>
  <si>
    <t>10 uF Capacitor</t>
  </si>
  <si>
    <t>0402 Ceramic</t>
  </si>
  <si>
    <t>C0402C106M9PAC7867</t>
  </si>
  <si>
    <t>Button</t>
  </si>
  <si>
    <t>Tactile Switch</t>
  </si>
  <si>
    <t>MJTP1230</t>
  </si>
  <si>
    <t>Programmer Headers</t>
  </si>
  <si>
    <t>Male Through Headers</t>
  </si>
  <si>
    <t>PRPC024SAAN-RC</t>
  </si>
  <si>
    <t>1K Ohm Resistor</t>
  </si>
  <si>
    <t>0603 Film</t>
  </si>
  <si>
    <t>ESR03EZPJ102</t>
  </si>
  <si>
    <t>Bootloader Headers</t>
  </si>
  <si>
    <t>10K Ohm Resistor</t>
  </si>
  <si>
    <t>ERJ-2RKF1002X</t>
  </si>
  <si>
    <t>0.1 uF Capacitor</t>
  </si>
  <si>
    <t>TMK105BJ104KV-F</t>
  </si>
  <si>
    <t>LED</t>
  </si>
  <si>
    <t>WS2812</t>
  </si>
  <si>
    <t>Adafruit</t>
  </si>
  <si>
    <t>Addressable RGB LED</t>
  </si>
  <si>
    <t>Connector</t>
  </si>
  <si>
    <t>JST 3-pin Shrouded Connector</t>
  </si>
  <si>
    <t>0.1uF Capacitor</t>
  </si>
  <si>
    <t>LM1084ISX-5.0/NOPB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</si>
</sst>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6" sqref="K26"/>
    </sheetView>
  </sheetViews>
  <sheetFormatPr defaultRowHeight="15" x14ac:dyDescent="0.25"/>
  <cols>
    <col min="1" max="1" width="12.28515625" bestFit="1" customWidth="1"/>
    <col min="2" max="2" width="43.140625" bestFit="1" customWidth="1"/>
    <col min="3" max="3" width="5.42578125" customWidth="1"/>
    <col min="4" max="5" width="10.140625" customWidth="1"/>
    <col min="6" max="6" width="13.28515625" bestFit="1" customWidth="1"/>
    <col min="7" max="7" width="15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40</v>
      </c>
      <c r="F1" t="s">
        <v>4</v>
      </c>
      <c r="G1" t="s">
        <v>5</v>
      </c>
    </row>
    <row r="2" spans="1:7" x14ac:dyDescent="0.25">
      <c r="A2">
        <v>1</v>
      </c>
      <c r="B2" t="s">
        <v>6</v>
      </c>
      <c r="C2">
        <v>1</v>
      </c>
      <c r="D2">
        <v>45</v>
      </c>
      <c r="E2">
        <f t="shared" ref="E2:E35" si="0">D2*C2</f>
        <v>45</v>
      </c>
      <c r="F2" t="s">
        <v>65</v>
      </c>
    </row>
    <row r="3" spans="1:7" x14ac:dyDescent="0.25">
      <c r="A3">
        <f>A2+1</f>
        <v>2</v>
      </c>
      <c r="B3" t="s">
        <v>7</v>
      </c>
      <c r="C3">
        <v>1</v>
      </c>
      <c r="D3">
        <v>45</v>
      </c>
      <c r="E3">
        <f t="shared" si="0"/>
        <v>45</v>
      </c>
      <c r="F3" t="s">
        <v>65</v>
      </c>
    </row>
    <row r="4" spans="1:7" x14ac:dyDescent="0.25">
      <c r="A4">
        <f t="shared" ref="A4:A33" si="1">A3+1</f>
        <v>3</v>
      </c>
      <c r="B4" t="s">
        <v>8</v>
      </c>
      <c r="C4">
        <v>1</v>
      </c>
      <c r="D4">
        <v>45</v>
      </c>
      <c r="E4">
        <f t="shared" si="0"/>
        <v>45</v>
      </c>
      <c r="F4" t="s">
        <v>65</v>
      </c>
    </row>
    <row r="5" spans="1:7" x14ac:dyDescent="0.25">
      <c r="A5">
        <f t="shared" si="1"/>
        <v>4</v>
      </c>
      <c r="B5" t="s">
        <v>9</v>
      </c>
      <c r="C5">
        <v>1</v>
      </c>
      <c r="D5">
        <v>5</v>
      </c>
      <c r="E5">
        <f t="shared" si="0"/>
        <v>5</v>
      </c>
      <c r="F5" t="s">
        <v>65</v>
      </c>
    </row>
    <row r="6" spans="1:7" x14ac:dyDescent="0.25">
      <c r="A6">
        <f t="shared" si="1"/>
        <v>5</v>
      </c>
      <c r="B6" t="s">
        <v>10</v>
      </c>
      <c r="C6">
        <v>1</v>
      </c>
      <c r="D6">
        <v>3</v>
      </c>
      <c r="E6">
        <f t="shared" si="0"/>
        <v>3</v>
      </c>
      <c r="F6" t="s">
        <v>65</v>
      </c>
    </row>
    <row r="7" spans="1:7" x14ac:dyDescent="0.25">
      <c r="A7">
        <f t="shared" si="1"/>
        <v>6</v>
      </c>
      <c r="B7" t="s">
        <v>11</v>
      </c>
      <c r="C7">
        <v>1</v>
      </c>
      <c r="D7">
        <v>3.11</v>
      </c>
      <c r="E7">
        <f t="shared" si="0"/>
        <v>3.11</v>
      </c>
      <c r="F7" t="s">
        <v>65</v>
      </c>
    </row>
    <row r="8" spans="1:7" x14ac:dyDescent="0.25">
      <c r="A8">
        <f t="shared" si="1"/>
        <v>7</v>
      </c>
      <c r="B8" t="s">
        <v>12</v>
      </c>
      <c r="C8">
        <v>1</v>
      </c>
      <c r="D8">
        <v>0.40450000000000003</v>
      </c>
      <c r="E8">
        <f t="shared" si="0"/>
        <v>0.40450000000000003</v>
      </c>
      <c r="F8" t="s">
        <v>65</v>
      </c>
    </row>
    <row r="9" spans="1:7" x14ac:dyDescent="0.25">
      <c r="A9">
        <f t="shared" si="1"/>
        <v>8</v>
      </c>
      <c r="B9" t="s">
        <v>13</v>
      </c>
      <c r="C9">
        <v>1</v>
      </c>
      <c r="D9">
        <v>3.11</v>
      </c>
      <c r="E9">
        <f t="shared" si="0"/>
        <v>3.11</v>
      </c>
      <c r="F9" t="s">
        <v>65</v>
      </c>
    </row>
    <row r="10" spans="1:7" x14ac:dyDescent="0.25">
      <c r="A10">
        <f t="shared" si="1"/>
        <v>9</v>
      </c>
      <c r="B10" t="s">
        <v>49</v>
      </c>
      <c r="C10">
        <v>2</v>
      </c>
      <c r="D10">
        <v>5.77</v>
      </c>
      <c r="E10">
        <f t="shared" si="0"/>
        <v>11.54</v>
      </c>
      <c r="F10" t="s">
        <v>44</v>
      </c>
      <c r="G10" t="s">
        <v>14</v>
      </c>
    </row>
    <row r="11" spans="1:7" x14ac:dyDescent="0.25">
      <c r="A11">
        <f t="shared" si="1"/>
        <v>10</v>
      </c>
      <c r="B11" t="s">
        <v>48</v>
      </c>
      <c r="C11">
        <v>1</v>
      </c>
      <c r="D11">
        <v>7.64</v>
      </c>
      <c r="E11">
        <f t="shared" si="0"/>
        <v>7.64</v>
      </c>
      <c r="F11" t="s">
        <v>44</v>
      </c>
      <c r="G11" t="s">
        <v>15</v>
      </c>
    </row>
    <row r="12" spans="1:7" x14ac:dyDescent="0.25">
      <c r="A12">
        <f t="shared" si="1"/>
        <v>11</v>
      </c>
      <c r="B12" t="s">
        <v>51</v>
      </c>
      <c r="C12">
        <v>1</v>
      </c>
      <c r="D12">
        <v>0.73199999999999998</v>
      </c>
      <c r="E12">
        <f t="shared" si="0"/>
        <v>0.73199999999999998</v>
      </c>
      <c r="F12" t="s">
        <v>44</v>
      </c>
      <c r="G12" t="s">
        <v>16</v>
      </c>
    </row>
    <row r="13" spans="1:7" x14ac:dyDescent="0.25">
      <c r="A13">
        <f t="shared" si="1"/>
        <v>12</v>
      </c>
      <c r="B13" t="s">
        <v>50</v>
      </c>
      <c r="C13">
        <v>1</v>
      </c>
      <c r="D13">
        <v>0.22159999999999999</v>
      </c>
      <c r="E13">
        <f t="shared" si="0"/>
        <v>0.22159999999999999</v>
      </c>
      <c r="F13" t="s">
        <v>44</v>
      </c>
      <c r="G13" t="s">
        <v>17</v>
      </c>
    </row>
    <row r="14" spans="1:7" x14ac:dyDescent="0.25">
      <c r="A14">
        <f t="shared" si="1"/>
        <v>13</v>
      </c>
      <c r="B14" t="s">
        <v>52</v>
      </c>
      <c r="C14">
        <v>1</v>
      </c>
      <c r="D14">
        <v>0.15939999999999999</v>
      </c>
      <c r="E14">
        <f t="shared" si="0"/>
        <v>0.15939999999999999</v>
      </c>
      <c r="F14" t="s">
        <v>44</v>
      </c>
      <c r="G14" t="s">
        <v>18</v>
      </c>
    </row>
    <row r="15" spans="1:7" x14ac:dyDescent="0.25">
      <c r="A15">
        <f t="shared" si="1"/>
        <v>14</v>
      </c>
      <c r="B15" t="s">
        <v>53</v>
      </c>
      <c r="C15">
        <v>4</v>
      </c>
      <c r="D15">
        <v>0.13600000000000001</v>
      </c>
      <c r="E15">
        <f t="shared" si="0"/>
        <v>0.54400000000000004</v>
      </c>
      <c r="F15" t="s">
        <v>44</v>
      </c>
      <c r="G15" t="s">
        <v>19</v>
      </c>
    </row>
    <row r="16" spans="1:7" x14ac:dyDescent="0.25">
      <c r="A16">
        <f t="shared" si="1"/>
        <v>15</v>
      </c>
      <c r="B16" t="s">
        <v>54</v>
      </c>
      <c r="C16">
        <v>1</v>
      </c>
      <c r="D16">
        <v>0.3412</v>
      </c>
      <c r="E16">
        <f t="shared" si="0"/>
        <v>0.3412</v>
      </c>
      <c r="F16" t="s">
        <v>44</v>
      </c>
      <c r="G16" t="s">
        <v>20</v>
      </c>
    </row>
    <row r="17" spans="1:7" x14ac:dyDescent="0.25">
      <c r="A17">
        <f t="shared" si="1"/>
        <v>16</v>
      </c>
      <c r="B17" t="s">
        <v>21</v>
      </c>
      <c r="C17">
        <v>1</v>
      </c>
      <c r="D17">
        <v>1.61</v>
      </c>
      <c r="E17">
        <f t="shared" si="0"/>
        <v>1.61</v>
      </c>
      <c r="F17" t="s">
        <v>45</v>
      </c>
      <c r="G17" t="s">
        <v>63</v>
      </c>
    </row>
    <row r="18" spans="1:7" x14ac:dyDescent="0.25">
      <c r="A18">
        <f t="shared" si="1"/>
        <v>17</v>
      </c>
      <c r="B18" t="s">
        <v>24</v>
      </c>
      <c r="C18">
        <v>1</v>
      </c>
      <c r="D18">
        <v>1.8</v>
      </c>
      <c r="E18">
        <f t="shared" si="0"/>
        <v>1.8</v>
      </c>
      <c r="F18" t="s">
        <v>45</v>
      </c>
      <c r="G18" t="s">
        <v>64</v>
      </c>
    </row>
    <row r="19" spans="1:7" x14ac:dyDescent="0.25">
      <c r="A19">
        <f t="shared" si="1"/>
        <v>18</v>
      </c>
      <c r="B19" t="s">
        <v>22</v>
      </c>
      <c r="C19">
        <v>1</v>
      </c>
      <c r="D19">
        <v>2.5</v>
      </c>
      <c r="E19">
        <f t="shared" si="0"/>
        <v>2.5</v>
      </c>
      <c r="F19" t="s">
        <v>65</v>
      </c>
    </row>
    <row r="20" spans="1:7" x14ac:dyDescent="0.25">
      <c r="A20">
        <f t="shared" si="1"/>
        <v>19</v>
      </c>
      <c r="B20" t="s">
        <v>23</v>
      </c>
      <c r="C20">
        <v>1</v>
      </c>
      <c r="D20">
        <v>2.5</v>
      </c>
      <c r="E20">
        <f t="shared" si="0"/>
        <v>2.5</v>
      </c>
      <c r="F20" t="s">
        <v>65</v>
      </c>
    </row>
    <row r="21" spans="1:7" x14ac:dyDescent="0.25">
      <c r="A21">
        <f t="shared" si="1"/>
        <v>20</v>
      </c>
      <c r="B21" t="s">
        <v>25</v>
      </c>
      <c r="C21">
        <v>1</v>
      </c>
      <c r="D21">
        <v>1.8</v>
      </c>
      <c r="E21">
        <f t="shared" si="0"/>
        <v>1.8</v>
      </c>
      <c r="F21" t="s">
        <v>45</v>
      </c>
      <c r="G21" t="s">
        <v>64</v>
      </c>
    </row>
    <row r="22" spans="1:7" x14ac:dyDescent="0.25">
      <c r="A22">
        <f t="shared" si="1"/>
        <v>21</v>
      </c>
      <c r="B22" t="s">
        <v>26</v>
      </c>
      <c r="C22">
        <v>1</v>
      </c>
      <c r="D22">
        <v>25</v>
      </c>
      <c r="E22">
        <f t="shared" si="0"/>
        <v>25</v>
      </c>
      <c r="F22" t="s">
        <v>46</v>
      </c>
    </row>
    <row r="23" spans="1:7" x14ac:dyDescent="0.25">
      <c r="A23">
        <f t="shared" si="1"/>
        <v>22</v>
      </c>
      <c r="B23" t="s">
        <v>27</v>
      </c>
      <c r="C23">
        <v>1</v>
      </c>
      <c r="D23">
        <v>3</v>
      </c>
      <c r="E23">
        <v>1.5</v>
      </c>
      <c r="F23" t="s">
        <v>65</v>
      </c>
    </row>
    <row r="24" spans="1:7" x14ac:dyDescent="0.25">
      <c r="A24">
        <f t="shared" si="1"/>
        <v>23</v>
      </c>
      <c r="B24" t="s">
        <v>28</v>
      </c>
      <c r="C24">
        <v>1</v>
      </c>
      <c r="D24">
        <v>10</v>
      </c>
      <c r="E24">
        <v>0.5</v>
      </c>
      <c r="F24" t="s">
        <v>65</v>
      </c>
    </row>
    <row r="25" spans="1:7" x14ac:dyDescent="0.25">
      <c r="A25">
        <f t="shared" si="1"/>
        <v>24</v>
      </c>
      <c r="B25" t="s">
        <v>29</v>
      </c>
      <c r="C25">
        <v>12</v>
      </c>
      <c r="D25">
        <v>1.008</v>
      </c>
      <c r="E25">
        <f t="shared" si="0"/>
        <v>12.096</v>
      </c>
      <c r="F25" t="s">
        <v>47</v>
      </c>
    </row>
    <row r="26" spans="1:7" x14ac:dyDescent="0.25">
      <c r="A26">
        <f t="shared" si="1"/>
        <v>25</v>
      </c>
      <c r="B26" t="s">
        <v>30</v>
      </c>
      <c r="C26">
        <v>1</v>
      </c>
      <c r="D26">
        <v>45</v>
      </c>
      <c r="E26">
        <f t="shared" si="0"/>
        <v>45</v>
      </c>
    </row>
    <row r="27" spans="1:7" x14ac:dyDescent="0.25">
      <c r="A27">
        <f>A26+1</f>
        <v>26</v>
      </c>
      <c r="B27" t="s">
        <v>55</v>
      </c>
      <c r="C27">
        <v>12</v>
      </c>
      <c r="D27">
        <v>0.57999999999999996</v>
      </c>
      <c r="E27">
        <f t="shared" si="0"/>
        <v>6.9599999999999991</v>
      </c>
      <c r="F27" t="s">
        <v>44</v>
      </c>
      <c r="G27" t="s">
        <v>31</v>
      </c>
    </row>
    <row r="28" spans="1:7" x14ac:dyDescent="0.25">
      <c r="A28">
        <f t="shared" si="1"/>
        <v>27</v>
      </c>
      <c r="B28" t="s">
        <v>56</v>
      </c>
      <c r="C28">
        <v>24</v>
      </c>
      <c r="D28">
        <v>0.34839999999999999</v>
      </c>
      <c r="E28">
        <f t="shared" si="0"/>
        <v>8.3615999999999993</v>
      </c>
      <c r="F28" t="s">
        <v>44</v>
      </c>
      <c r="G28" t="s">
        <v>32</v>
      </c>
    </row>
    <row r="29" spans="1:7" x14ac:dyDescent="0.25">
      <c r="A29">
        <f t="shared" si="1"/>
        <v>28</v>
      </c>
      <c r="B29" t="s">
        <v>57</v>
      </c>
      <c r="C29">
        <v>12</v>
      </c>
      <c r="D29">
        <v>8.6999999999999994E-3</v>
      </c>
      <c r="E29">
        <f t="shared" si="0"/>
        <v>0.10439999999999999</v>
      </c>
      <c r="F29" t="s">
        <v>44</v>
      </c>
      <c r="G29" t="s">
        <v>33</v>
      </c>
    </row>
    <row r="30" spans="1:7" x14ac:dyDescent="0.25">
      <c r="A30">
        <f t="shared" si="1"/>
        <v>29</v>
      </c>
      <c r="B30" t="s">
        <v>58</v>
      </c>
      <c r="C30">
        <v>8</v>
      </c>
      <c r="D30">
        <v>0.34839999999999999</v>
      </c>
      <c r="E30">
        <f t="shared" si="0"/>
        <v>2.7871999999999999</v>
      </c>
      <c r="F30" t="s">
        <v>44</v>
      </c>
      <c r="G30" t="s">
        <v>34</v>
      </c>
    </row>
    <row r="31" spans="1:7" x14ac:dyDescent="0.25">
      <c r="A31">
        <f t="shared" si="1"/>
        <v>30</v>
      </c>
      <c r="B31" t="s">
        <v>59</v>
      </c>
      <c r="C31">
        <v>8</v>
      </c>
      <c r="D31">
        <v>2.7699999999999999E-2</v>
      </c>
      <c r="E31">
        <f t="shared" si="0"/>
        <v>0.22159999999999999</v>
      </c>
      <c r="F31" t="s">
        <v>44</v>
      </c>
      <c r="G31" t="s">
        <v>35</v>
      </c>
    </row>
    <row r="32" spans="1:7" x14ac:dyDescent="0.25">
      <c r="A32">
        <f>A31+1</f>
        <v>31</v>
      </c>
      <c r="B32" t="s">
        <v>60</v>
      </c>
      <c r="C32">
        <v>2</v>
      </c>
      <c r="D32">
        <v>1.2549999999999999</v>
      </c>
      <c r="E32">
        <f t="shared" si="0"/>
        <v>2.5099999999999998</v>
      </c>
      <c r="F32" t="s">
        <v>44</v>
      </c>
      <c r="G32" t="s">
        <v>36</v>
      </c>
    </row>
    <row r="33" spans="1:7" x14ac:dyDescent="0.25">
      <c r="A33">
        <f t="shared" si="1"/>
        <v>32</v>
      </c>
      <c r="B33" t="s">
        <v>37</v>
      </c>
      <c r="C33">
        <v>1</v>
      </c>
      <c r="D33">
        <v>4</v>
      </c>
      <c r="E33">
        <f t="shared" si="0"/>
        <v>4</v>
      </c>
      <c r="F33" t="s">
        <v>65</v>
      </c>
    </row>
    <row r="34" spans="1:7" x14ac:dyDescent="0.25">
      <c r="A34">
        <f>A33+1</f>
        <v>33</v>
      </c>
      <c r="B34" t="s">
        <v>61</v>
      </c>
      <c r="C34">
        <v>12</v>
      </c>
      <c r="D34">
        <v>0.33760000000000001</v>
      </c>
      <c r="E34">
        <f t="shared" si="0"/>
        <v>4.0511999999999997</v>
      </c>
      <c r="F34" t="s">
        <v>44</v>
      </c>
      <c r="G34" t="s">
        <v>38</v>
      </c>
    </row>
    <row r="35" spans="1:7" x14ac:dyDescent="0.25">
      <c r="A35">
        <f>A34+1</f>
        <v>34</v>
      </c>
      <c r="B35" t="s">
        <v>62</v>
      </c>
      <c r="C35">
        <v>12</v>
      </c>
      <c r="D35">
        <v>3.4599999999999999E-2</v>
      </c>
      <c r="E35">
        <f t="shared" si="0"/>
        <v>0.41520000000000001</v>
      </c>
      <c r="F35" t="s">
        <v>44</v>
      </c>
      <c r="G35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8" sqref="E8"/>
    </sheetView>
  </sheetViews>
  <sheetFormatPr defaultRowHeight="15" x14ac:dyDescent="0.25"/>
  <cols>
    <col min="1" max="1" width="19.140625" customWidth="1"/>
    <col min="2" max="2" width="28.140625" customWidth="1"/>
    <col min="7" max="7" width="24.140625" customWidth="1"/>
  </cols>
  <sheetData>
    <row r="1" spans="1:7" s="1" customFormat="1" x14ac:dyDescent="0.25">
      <c r="A1" s="1" t="s">
        <v>75</v>
      </c>
      <c r="B1" s="1" t="s">
        <v>76</v>
      </c>
      <c r="C1" s="1" t="s">
        <v>2</v>
      </c>
      <c r="D1" s="1" t="s">
        <v>77</v>
      </c>
      <c r="E1" s="1" t="s">
        <v>78</v>
      </c>
      <c r="F1" s="1" t="s">
        <v>4</v>
      </c>
      <c r="G1" s="1" t="s">
        <v>79</v>
      </c>
    </row>
    <row r="2" spans="1:7" x14ac:dyDescent="0.25">
      <c r="A2" t="s">
        <v>136</v>
      </c>
      <c r="B2" t="s">
        <v>139</v>
      </c>
      <c r="C2">
        <v>3</v>
      </c>
      <c r="D2">
        <v>0.4</v>
      </c>
      <c r="E2">
        <f>PRODUCT(C2:D2)</f>
        <v>1.2000000000000002</v>
      </c>
      <c r="F2" t="s">
        <v>138</v>
      </c>
      <c r="G2" t="s">
        <v>137</v>
      </c>
    </row>
    <row r="3" spans="1:7" x14ac:dyDescent="0.25">
      <c r="A3" t="s">
        <v>140</v>
      </c>
      <c r="B3" t="s">
        <v>141</v>
      </c>
      <c r="C3">
        <v>2</v>
      </c>
      <c r="D3">
        <v>0.05</v>
      </c>
      <c r="E3">
        <f>PRODUCT(C3,D3)</f>
        <v>0.1</v>
      </c>
      <c r="F3" t="s">
        <v>82</v>
      </c>
      <c r="G3" s="1" t="s">
        <v>118</v>
      </c>
    </row>
    <row r="4" spans="1:7" x14ac:dyDescent="0.25">
      <c r="A4" t="s">
        <v>142</v>
      </c>
      <c r="B4" t="s">
        <v>120</v>
      </c>
      <c r="C4">
        <v>3</v>
      </c>
      <c r="D4">
        <v>0.01</v>
      </c>
      <c r="E4">
        <f>PRODUCT(C4,D4)</f>
        <v>0.03</v>
      </c>
      <c r="F4" t="s">
        <v>82</v>
      </c>
      <c r="G4" s="1" t="s">
        <v>135</v>
      </c>
    </row>
    <row r="5" spans="1:7" x14ac:dyDescent="0.25">
      <c r="A5" t="s">
        <v>115</v>
      </c>
      <c r="B5" t="s">
        <v>102</v>
      </c>
      <c r="C5">
        <v>3</v>
      </c>
      <c r="D5">
        <v>0.01</v>
      </c>
      <c r="E5">
        <f>PRODUCT(C5,D5)</f>
        <v>0.03</v>
      </c>
      <c r="F5" t="s">
        <v>82</v>
      </c>
      <c r="G5" s="3" t="s">
        <v>116</v>
      </c>
    </row>
    <row r="8" spans="1:7" x14ac:dyDescent="0.25">
      <c r="E8">
        <f>SUM(E2:E7)</f>
        <v>1.3600000000000003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3" sqref="G3"/>
    </sheetView>
  </sheetViews>
  <sheetFormatPr defaultRowHeight="15" x14ac:dyDescent="0.25"/>
  <cols>
    <col min="1" max="1" width="21.140625" style="1" customWidth="1"/>
    <col min="2" max="2" width="29.28515625" style="1" customWidth="1"/>
    <col min="3" max="3" width="4.85546875" style="1" customWidth="1"/>
    <col min="4" max="4" width="9.5703125" style="1" customWidth="1"/>
    <col min="5" max="5" width="7.7109375" style="1" customWidth="1"/>
    <col min="6" max="6" width="9.42578125" style="1" customWidth="1"/>
    <col min="7" max="7" width="24.5703125" style="1" customWidth="1"/>
    <col min="8" max="16384" width="9.140625" style="1"/>
  </cols>
  <sheetData>
    <row r="1" spans="1:7" x14ac:dyDescent="0.25">
      <c r="A1" s="1" t="s">
        <v>75</v>
      </c>
      <c r="B1" s="1" t="s">
        <v>76</v>
      </c>
      <c r="C1" s="1" t="s">
        <v>2</v>
      </c>
      <c r="D1" s="1" t="s">
        <v>77</v>
      </c>
      <c r="E1" s="1" t="s">
        <v>78</v>
      </c>
      <c r="F1" s="1" t="s">
        <v>4</v>
      </c>
      <c r="G1" s="1" t="s">
        <v>79</v>
      </c>
    </row>
    <row r="2" spans="1:7" x14ac:dyDescent="0.25">
      <c r="A2" s="1" t="s">
        <v>80</v>
      </c>
      <c r="B2" s="1" t="s">
        <v>81</v>
      </c>
      <c r="C2" s="1">
        <v>1</v>
      </c>
      <c r="D2" s="1">
        <v>12.94</v>
      </c>
      <c r="E2" s="1">
        <f>SUMPRODUCT(C2, D2)</f>
        <v>12.94</v>
      </c>
      <c r="F2" s="1" t="s">
        <v>82</v>
      </c>
      <c r="G2" s="1" t="s">
        <v>83</v>
      </c>
    </row>
    <row r="3" spans="1:7" x14ac:dyDescent="0.25">
      <c r="A3" s="1" t="s">
        <v>84</v>
      </c>
      <c r="B3" s="1" t="s">
        <v>85</v>
      </c>
      <c r="C3" s="1">
        <v>1</v>
      </c>
      <c r="D3" s="1">
        <v>2.46</v>
      </c>
      <c r="E3" s="1">
        <f>PRODUCT(C3:D3)</f>
        <v>2.46</v>
      </c>
      <c r="F3" s="1" t="s">
        <v>82</v>
      </c>
      <c r="G3" s="4" t="s">
        <v>143</v>
      </c>
    </row>
    <row r="4" spans="1:7" x14ac:dyDescent="0.25">
      <c r="A4" s="1" t="s">
        <v>86</v>
      </c>
      <c r="B4" s="1" t="s">
        <v>87</v>
      </c>
      <c r="C4" s="1">
        <v>1</v>
      </c>
      <c r="D4" s="1">
        <v>2.25</v>
      </c>
      <c r="E4" s="1">
        <f>PRODUCT(C4:D4)</f>
        <v>2.25</v>
      </c>
      <c r="F4" s="1" t="s">
        <v>82</v>
      </c>
      <c r="G4" s="2" t="s">
        <v>88</v>
      </c>
    </row>
    <row r="5" spans="1:7" x14ac:dyDescent="0.25">
      <c r="A5" s="1" t="s">
        <v>89</v>
      </c>
      <c r="B5" s="1" t="s">
        <v>90</v>
      </c>
      <c r="C5" s="1">
        <v>1</v>
      </c>
      <c r="D5" s="1">
        <v>0.28000000000000003</v>
      </c>
      <c r="E5" s="1">
        <f>PRODUCT(C5:D5)</f>
        <v>0.28000000000000003</v>
      </c>
      <c r="F5" s="1" t="s">
        <v>82</v>
      </c>
      <c r="G5" s="2" t="s">
        <v>91</v>
      </c>
    </row>
    <row r="6" spans="1:7" x14ac:dyDescent="0.25">
      <c r="A6" s="1" t="s">
        <v>92</v>
      </c>
      <c r="B6" s="1" t="s">
        <v>93</v>
      </c>
      <c r="C6" s="1">
        <v>1</v>
      </c>
      <c r="D6" s="1">
        <v>0.46</v>
      </c>
      <c r="E6" s="1">
        <f>PRODUCT(C6:D6)</f>
        <v>0.46</v>
      </c>
      <c r="F6" s="1" t="s">
        <v>82</v>
      </c>
      <c r="G6" s="1" t="s">
        <v>94</v>
      </c>
    </row>
    <row r="7" spans="1:7" x14ac:dyDescent="0.25">
      <c r="A7" s="1" t="s">
        <v>95</v>
      </c>
      <c r="B7" s="1" t="s">
        <v>96</v>
      </c>
      <c r="C7" s="1">
        <v>1</v>
      </c>
      <c r="D7" s="1">
        <v>0.68</v>
      </c>
      <c r="E7" s="1">
        <f>PRODUCT(C7:D7)</f>
        <v>0.68</v>
      </c>
      <c r="F7" s="1" t="s">
        <v>82</v>
      </c>
      <c r="G7" s="1" t="s">
        <v>97</v>
      </c>
    </row>
    <row r="8" spans="1:7" x14ac:dyDescent="0.25">
      <c r="A8" s="1" t="s">
        <v>98</v>
      </c>
      <c r="B8" s="1" t="s">
        <v>99</v>
      </c>
      <c r="C8" s="1">
        <v>1</v>
      </c>
      <c r="D8" s="1">
        <v>1.68</v>
      </c>
      <c r="E8" s="1">
        <f>PRODUCT(C8:D8)</f>
        <v>1.68</v>
      </c>
      <c r="F8" s="1" t="s">
        <v>82</v>
      </c>
      <c r="G8" s="1" t="s">
        <v>100</v>
      </c>
    </row>
    <row r="9" spans="1:7" x14ac:dyDescent="0.25">
      <c r="A9" s="1" t="s">
        <v>101</v>
      </c>
      <c r="B9" s="1" t="s">
        <v>102</v>
      </c>
      <c r="C9" s="1">
        <v>1</v>
      </c>
      <c r="D9" s="1">
        <v>0.16</v>
      </c>
      <c r="E9" s="1">
        <f>PRODUCT(C9:D9)</f>
        <v>0.16</v>
      </c>
      <c r="F9" s="1" t="s">
        <v>82</v>
      </c>
      <c r="G9" s="1" t="s">
        <v>103</v>
      </c>
    </row>
    <row r="10" spans="1:7" x14ac:dyDescent="0.25">
      <c r="A10" s="1" t="s">
        <v>104</v>
      </c>
      <c r="B10" s="1" t="s">
        <v>105</v>
      </c>
      <c r="C10" s="1">
        <v>1</v>
      </c>
      <c r="D10" s="1">
        <v>0.93</v>
      </c>
      <c r="E10" s="1">
        <f>PRODUCT(C10:D10)</f>
        <v>0.93</v>
      </c>
      <c r="F10" s="1" t="s">
        <v>82</v>
      </c>
      <c r="G10" s="1" t="s">
        <v>106</v>
      </c>
    </row>
    <row r="11" spans="1:7" x14ac:dyDescent="0.25">
      <c r="A11" s="1" t="s">
        <v>107</v>
      </c>
      <c r="B11" s="1" t="s">
        <v>105</v>
      </c>
      <c r="C11" s="1">
        <v>1</v>
      </c>
      <c r="D11" s="1">
        <v>0.32</v>
      </c>
      <c r="E11" s="1">
        <f>PRODUCT(C11:D11)</f>
        <v>0.32</v>
      </c>
      <c r="F11" s="1" t="s">
        <v>82</v>
      </c>
      <c r="G11" s="1" t="s">
        <v>108</v>
      </c>
    </row>
    <row r="12" spans="1:7" x14ac:dyDescent="0.25">
      <c r="A12" s="1" t="s">
        <v>109</v>
      </c>
      <c r="B12" s="1" t="s">
        <v>110</v>
      </c>
      <c r="C12" s="1">
        <v>1</v>
      </c>
      <c r="D12" s="1">
        <v>0.79</v>
      </c>
      <c r="E12" s="1">
        <f>PRODUCT(C12:D12)</f>
        <v>0.79</v>
      </c>
      <c r="F12" s="1" t="s">
        <v>82</v>
      </c>
      <c r="G12" s="1" t="s">
        <v>111</v>
      </c>
    </row>
    <row r="13" spans="1:7" x14ac:dyDescent="0.25">
      <c r="A13" s="1" t="s">
        <v>112</v>
      </c>
      <c r="B13" s="1" t="s">
        <v>113</v>
      </c>
      <c r="C13" s="1">
        <v>1</v>
      </c>
      <c r="D13" s="1">
        <v>1.05</v>
      </c>
      <c r="E13" s="1">
        <f>PRODUCT(C13:D13)</f>
        <v>1.05</v>
      </c>
      <c r="F13" s="1" t="s">
        <v>82</v>
      </c>
      <c r="G13" s="1" t="s">
        <v>114</v>
      </c>
    </row>
    <row r="14" spans="1:7" x14ac:dyDescent="0.25">
      <c r="A14" s="1" t="s">
        <v>115</v>
      </c>
      <c r="B14" s="1" t="s">
        <v>102</v>
      </c>
      <c r="C14" s="1">
        <v>2</v>
      </c>
      <c r="D14" s="1">
        <v>0.01</v>
      </c>
      <c r="E14" s="1">
        <f>PRODUCT(C14:D14)</f>
        <v>0.02</v>
      </c>
      <c r="F14" s="1" t="s">
        <v>82</v>
      </c>
      <c r="G14" s="3" t="s">
        <v>116</v>
      </c>
    </row>
    <row r="15" spans="1:7" x14ac:dyDescent="0.25">
      <c r="A15" s="1" t="s">
        <v>109</v>
      </c>
      <c r="B15" s="1" t="s">
        <v>117</v>
      </c>
      <c r="C15" s="1">
        <v>3</v>
      </c>
      <c r="D15" s="1">
        <v>0.05</v>
      </c>
      <c r="E15" s="1">
        <f>PRODUCT(C15:D15)</f>
        <v>0.15000000000000002</v>
      </c>
      <c r="F15" s="1" t="s">
        <v>82</v>
      </c>
      <c r="G15" s="1" t="s">
        <v>118</v>
      </c>
    </row>
    <row r="16" spans="1:7" x14ac:dyDescent="0.25">
      <c r="A16" s="1" t="s">
        <v>119</v>
      </c>
      <c r="B16" s="1" t="s">
        <v>120</v>
      </c>
      <c r="C16" s="1">
        <v>5</v>
      </c>
      <c r="D16" s="1">
        <v>0.28999999999999998</v>
      </c>
      <c r="E16" s="1">
        <f>PRODUCT(C16:D16)</f>
        <v>1.45</v>
      </c>
      <c r="F16" s="1" t="s">
        <v>82</v>
      </c>
      <c r="G16" s="2" t="s">
        <v>121</v>
      </c>
    </row>
    <row r="17" spans="1:7" x14ac:dyDescent="0.25">
      <c r="A17" s="1" t="s">
        <v>122</v>
      </c>
      <c r="B17" s="1" t="s">
        <v>123</v>
      </c>
      <c r="C17" s="1">
        <v>5</v>
      </c>
      <c r="D17" s="1">
        <v>0.09</v>
      </c>
      <c r="E17" s="1">
        <f>PRODUCT(C17:D17)</f>
        <v>0.44999999999999996</v>
      </c>
      <c r="F17" s="1" t="s">
        <v>82</v>
      </c>
      <c r="G17" s="1" t="s">
        <v>124</v>
      </c>
    </row>
    <row r="18" spans="1:7" x14ac:dyDescent="0.25">
      <c r="A18" s="1" t="s">
        <v>125</v>
      </c>
      <c r="B18" s="1" t="s">
        <v>126</v>
      </c>
      <c r="C18" s="1">
        <v>5</v>
      </c>
      <c r="D18" s="1">
        <v>0.01</v>
      </c>
      <c r="E18" s="1">
        <f>PRODUCT(C18:D18)</f>
        <v>0.05</v>
      </c>
      <c r="F18" s="1" t="s">
        <v>82</v>
      </c>
      <c r="G18" s="2" t="s">
        <v>127</v>
      </c>
    </row>
    <row r="19" spans="1:7" x14ac:dyDescent="0.25">
      <c r="A19" s="1" t="s">
        <v>128</v>
      </c>
      <c r="B19" s="1" t="s">
        <v>129</v>
      </c>
      <c r="C19" s="1">
        <v>5</v>
      </c>
      <c r="D19" s="1">
        <v>0.01</v>
      </c>
      <c r="E19" s="1">
        <f>PRODUCT(C19:D19)</f>
        <v>0.05</v>
      </c>
      <c r="F19" s="1" t="s">
        <v>82</v>
      </c>
      <c r="G19" s="1" t="s">
        <v>130</v>
      </c>
    </row>
    <row r="20" spans="1:7" x14ac:dyDescent="0.25">
      <c r="A20" s="1" t="s">
        <v>131</v>
      </c>
      <c r="B20" s="1" t="s">
        <v>126</v>
      </c>
      <c r="C20" s="1">
        <v>6</v>
      </c>
      <c r="D20" s="1">
        <v>0.01</v>
      </c>
      <c r="E20" s="1">
        <f>PRODUCT(C20:D20)</f>
        <v>0.06</v>
      </c>
      <c r="F20" s="1" t="s">
        <v>82</v>
      </c>
      <c r="G20" s="2" t="s">
        <v>127</v>
      </c>
    </row>
    <row r="21" spans="1:7" x14ac:dyDescent="0.25">
      <c r="A21" s="1" t="s">
        <v>132</v>
      </c>
      <c r="B21" s="1" t="s">
        <v>102</v>
      </c>
      <c r="C21" s="1">
        <v>7</v>
      </c>
      <c r="D21" s="1">
        <v>0.01</v>
      </c>
      <c r="E21" s="1">
        <f>PRODUCT(C21:D21)</f>
        <v>7.0000000000000007E-2</v>
      </c>
      <c r="F21" s="1" t="s">
        <v>82</v>
      </c>
      <c r="G21" s="1" t="s">
        <v>133</v>
      </c>
    </row>
    <row r="22" spans="1:7" x14ac:dyDescent="0.25">
      <c r="A22" s="1" t="s">
        <v>134</v>
      </c>
      <c r="B22" s="1" t="s">
        <v>120</v>
      </c>
      <c r="C22" s="1">
        <v>8</v>
      </c>
      <c r="D22" s="1">
        <v>0.01</v>
      </c>
      <c r="E22" s="1">
        <f>PRODUCT(C22:D22)</f>
        <v>0.08</v>
      </c>
      <c r="F22" s="1" t="s">
        <v>82</v>
      </c>
      <c r="G22" s="1" t="s">
        <v>135</v>
      </c>
    </row>
    <row r="24" spans="1:7" x14ac:dyDescent="0.25">
      <c r="E24" s="1">
        <f>SUM(E2:E23)</f>
        <v>26.379999999999995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E38" sqref="E38"/>
    </sheetView>
  </sheetViews>
  <sheetFormatPr defaultRowHeight="15" x14ac:dyDescent="0.25"/>
  <cols>
    <col min="1" max="1" width="12.28515625" bestFit="1" customWidth="1"/>
    <col min="2" max="2" width="43.140625" bestFit="1" customWidth="1"/>
    <col min="6" max="6" width="13.28515625" bestFit="1" customWidth="1"/>
    <col min="7" max="7" width="15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40</v>
      </c>
      <c r="F1" t="s">
        <v>4</v>
      </c>
      <c r="G1" t="s">
        <v>5</v>
      </c>
    </row>
    <row r="2" spans="1:7" x14ac:dyDescent="0.25">
      <c r="A2">
        <v>1</v>
      </c>
      <c r="B2" t="s">
        <v>6</v>
      </c>
      <c r="C2">
        <v>1</v>
      </c>
      <c r="D2">
        <v>15</v>
      </c>
      <c r="E2">
        <f t="shared" ref="E2:E4" si="0">D2*C2</f>
        <v>15</v>
      </c>
      <c r="F2" t="s">
        <v>65</v>
      </c>
    </row>
    <row r="3" spans="1:7" x14ac:dyDescent="0.25">
      <c r="A3">
        <f>A2+1</f>
        <v>2</v>
      </c>
      <c r="B3" t="s">
        <v>7</v>
      </c>
      <c r="C3">
        <v>1</v>
      </c>
      <c r="D3">
        <v>20</v>
      </c>
      <c r="E3">
        <f t="shared" si="0"/>
        <v>20</v>
      </c>
      <c r="F3" t="s">
        <v>65</v>
      </c>
    </row>
    <row r="4" spans="1:7" x14ac:dyDescent="0.25">
      <c r="A4">
        <f t="shared" ref="A4:A33" si="1">A3+1</f>
        <v>3</v>
      </c>
      <c r="B4" t="s">
        <v>8</v>
      </c>
      <c r="C4">
        <v>1</v>
      </c>
      <c r="D4">
        <v>20</v>
      </c>
      <c r="E4">
        <f t="shared" si="0"/>
        <v>20</v>
      </c>
      <c r="F4" t="s">
        <v>65</v>
      </c>
    </row>
    <row r="5" spans="1:7" x14ac:dyDescent="0.25">
      <c r="A5">
        <f t="shared" si="1"/>
        <v>4</v>
      </c>
      <c r="B5" t="s">
        <v>9</v>
      </c>
      <c r="C5">
        <v>1</v>
      </c>
      <c r="D5">
        <v>4</v>
      </c>
      <c r="E5">
        <f t="shared" ref="E5:E35" si="2">D5*C5</f>
        <v>4</v>
      </c>
      <c r="F5" t="s">
        <v>65</v>
      </c>
    </row>
    <row r="6" spans="1:7" x14ac:dyDescent="0.25">
      <c r="A6">
        <f t="shared" si="1"/>
        <v>5</v>
      </c>
      <c r="B6" t="s">
        <v>10</v>
      </c>
      <c r="C6">
        <v>1</v>
      </c>
      <c r="D6">
        <v>3</v>
      </c>
      <c r="E6">
        <f t="shared" si="2"/>
        <v>3</v>
      </c>
      <c r="F6" t="s">
        <v>65</v>
      </c>
    </row>
    <row r="7" spans="1:7" x14ac:dyDescent="0.25">
      <c r="A7">
        <f t="shared" si="1"/>
        <v>6</v>
      </c>
      <c r="B7" t="s">
        <v>11</v>
      </c>
      <c r="C7">
        <v>1</v>
      </c>
      <c r="D7">
        <v>3.11</v>
      </c>
      <c r="E7">
        <f t="shared" si="2"/>
        <v>3.11</v>
      </c>
      <c r="F7" t="s">
        <v>65</v>
      </c>
    </row>
    <row r="8" spans="1:7" x14ac:dyDescent="0.25">
      <c r="A8">
        <f t="shared" si="1"/>
        <v>7</v>
      </c>
      <c r="B8" t="s">
        <v>12</v>
      </c>
      <c r="C8">
        <v>1</v>
      </c>
      <c r="D8">
        <v>0.40450000000000003</v>
      </c>
      <c r="E8">
        <f t="shared" si="2"/>
        <v>0.40450000000000003</v>
      </c>
      <c r="F8" t="s">
        <v>65</v>
      </c>
    </row>
    <row r="9" spans="1:7" x14ac:dyDescent="0.25">
      <c r="A9">
        <f t="shared" si="1"/>
        <v>8</v>
      </c>
      <c r="B9" t="s">
        <v>13</v>
      </c>
      <c r="C9">
        <v>1</v>
      </c>
      <c r="D9">
        <v>3.11</v>
      </c>
      <c r="E9">
        <f t="shared" si="2"/>
        <v>3.11</v>
      </c>
      <c r="F9" t="s">
        <v>65</v>
      </c>
    </row>
    <row r="10" spans="1:7" x14ac:dyDescent="0.25">
      <c r="A10">
        <f t="shared" si="1"/>
        <v>9</v>
      </c>
      <c r="B10" t="s">
        <v>49</v>
      </c>
      <c r="C10">
        <v>2</v>
      </c>
      <c r="D10">
        <v>5.77</v>
      </c>
      <c r="E10">
        <f t="shared" si="2"/>
        <v>11.54</v>
      </c>
      <c r="F10" t="s">
        <v>44</v>
      </c>
      <c r="G10" t="s">
        <v>14</v>
      </c>
    </row>
    <row r="11" spans="1:7" x14ac:dyDescent="0.25">
      <c r="A11">
        <f t="shared" si="1"/>
        <v>10</v>
      </c>
      <c r="B11" t="s">
        <v>48</v>
      </c>
      <c r="C11">
        <v>1</v>
      </c>
      <c r="D11">
        <v>7.64</v>
      </c>
      <c r="E11">
        <f t="shared" si="2"/>
        <v>7.64</v>
      </c>
      <c r="F11" t="s">
        <v>44</v>
      </c>
      <c r="G11" t="s">
        <v>15</v>
      </c>
    </row>
    <row r="12" spans="1:7" x14ac:dyDescent="0.25">
      <c r="A12">
        <f t="shared" si="1"/>
        <v>11</v>
      </c>
      <c r="B12" t="s">
        <v>51</v>
      </c>
      <c r="C12">
        <v>1</v>
      </c>
      <c r="D12">
        <v>0</v>
      </c>
      <c r="E12">
        <f t="shared" si="2"/>
        <v>0</v>
      </c>
      <c r="F12" t="s">
        <v>44</v>
      </c>
      <c r="G12" t="s">
        <v>16</v>
      </c>
    </row>
    <row r="13" spans="1:7" x14ac:dyDescent="0.25">
      <c r="A13">
        <f t="shared" si="1"/>
        <v>12</v>
      </c>
      <c r="B13" t="s">
        <v>50</v>
      </c>
      <c r="C13">
        <v>1</v>
      </c>
      <c r="D13">
        <v>0.22159999999999999</v>
      </c>
      <c r="E13">
        <f t="shared" si="2"/>
        <v>0.22159999999999999</v>
      </c>
      <c r="F13" t="s">
        <v>44</v>
      </c>
      <c r="G13" t="s">
        <v>17</v>
      </c>
    </row>
    <row r="14" spans="1:7" x14ac:dyDescent="0.25">
      <c r="A14">
        <f t="shared" si="1"/>
        <v>13</v>
      </c>
      <c r="B14" t="s">
        <v>52</v>
      </c>
      <c r="C14">
        <v>1</v>
      </c>
      <c r="D14">
        <v>0.15939999999999999</v>
      </c>
      <c r="E14">
        <f t="shared" si="2"/>
        <v>0.15939999999999999</v>
      </c>
      <c r="F14" t="s">
        <v>44</v>
      </c>
      <c r="G14" t="s">
        <v>18</v>
      </c>
    </row>
    <row r="15" spans="1:7" x14ac:dyDescent="0.25">
      <c r="A15">
        <f t="shared" si="1"/>
        <v>14</v>
      </c>
      <c r="B15" t="s">
        <v>53</v>
      </c>
      <c r="C15">
        <v>4</v>
      </c>
      <c r="D15">
        <v>7.2900000000000006E-2</v>
      </c>
      <c r="E15">
        <f t="shared" si="2"/>
        <v>0.29160000000000003</v>
      </c>
      <c r="F15" t="s">
        <v>44</v>
      </c>
      <c r="G15" t="s">
        <v>73</v>
      </c>
    </row>
    <row r="16" spans="1:7" x14ac:dyDescent="0.25">
      <c r="A16">
        <f t="shared" si="1"/>
        <v>15</v>
      </c>
      <c r="B16" t="s">
        <v>54</v>
      </c>
      <c r="C16">
        <v>1</v>
      </c>
      <c r="D16">
        <v>1.83E-2</v>
      </c>
      <c r="E16">
        <f t="shared" si="2"/>
        <v>1.83E-2</v>
      </c>
      <c r="F16" t="s">
        <v>44</v>
      </c>
      <c r="G16" t="s">
        <v>72</v>
      </c>
    </row>
    <row r="17" spans="1:7" x14ac:dyDescent="0.25">
      <c r="A17">
        <f t="shared" si="1"/>
        <v>16</v>
      </c>
      <c r="B17" t="s">
        <v>21</v>
      </c>
      <c r="C17">
        <v>1</v>
      </c>
      <c r="D17">
        <v>1.61</v>
      </c>
      <c r="E17">
        <f t="shared" si="2"/>
        <v>1.61</v>
      </c>
      <c r="F17" t="s">
        <v>45</v>
      </c>
      <c r="G17" t="s">
        <v>63</v>
      </c>
    </row>
    <row r="18" spans="1:7" x14ac:dyDescent="0.25">
      <c r="A18">
        <f t="shared" si="1"/>
        <v>17</v>
      </c>
      <c r="B18" t="s">
        <v>24</v>
      </c>
      <c r="C18">
        <v>1</v>
      </c>
      <c r="D18">
        <v>1.8</v>
      </c>
      <c r="E18">
        <f t="shared" si="2"/>
        <v>1.8</v>
      </c>
      <c r="F18" t="s">
        <v>45</v>
      </c>
      <c r="G18" t="s">
        <v>64</v>
      </c>
    </row>
    <row r="19" spans="1:7" x14ac:dyDescent="0.25">
      <c r="A19">
        <f t="shared" si="1"/>
        <v>18</v>
      </c>
      <c r="B19" t="s">
        <v>22</v>
      </c>
      <c r="C19">
        <v>1</v>
      </c>
      <c r="D19">
        <v>2.5</v>
      </c>
      <c r="E19">
        <f t="shared" si="2"/>
        <v>2.5</v>
      </c>
      <c r="F19" t="s">
        <v>65</v>
      </c>
    </row>
    <row r="20" spans="1:7" x14ac:dyDescent="0.25">
      <c r="A20">
        <f t="shared" si="1"/>
        <v>19</v>
      </c>
      <c r="B20" t="s">
        <v>23</v>
      </c>
      <c r="C20">
        <v>1</v>
      </c>
      <c r="D20">
        <v>2.5</v>
      </c>
      <c r="E20">
        <f t="shared" si="2"/>
        <v>2.5</v>
      </c>
      <c r="F20" t="s">
        <v>65</v>
      </c>
    </row>
    <row r="21" spans="1:7" x14ac:dyDescent="0.25">
      <c r="A21">
        <f t="shared" si="1"/>
        <v>20</v>
      </c>
      <c r="B21" t="s">
        <v>25</v>
      </c>
      <c r="C21">
        <v>1</v>
      </c>
      <c r="D21">
        <v>1.8</v>
      </c>
      <c r="E21">
        <f t="shared" si="2"/>
        <v>1.8</v>
      </c>
      <c r="F21" t="s">
        <v>45</v>
      </c>
      <c r="G21" t="s">
        <v>64</v>
      </c>
    </row>
    <row r="22" spans="1:7" x14ac:dyDescent="0.25">
      <c r="A22">
        <f t="shared" si="1"/>
        <v>21</v>
      </c>
      <c r="B22" t="s">
        <v>26</v>
      </c>
      <c r="C22">
        <v>1</v>
      </c>
      <c r="D22">
        <v>15</v>
      </c>
      <c r="E22">
        <f t="shared" si="2"/>
        <v>15</v>
      </c>
      <c r="F22" t="s">
        <v>46</v>
      </c>
    </row>
    <row r="23" spans="1:7" x14ac:dyDescent="0.25">
      <c r="A23">
        <f t="shared" si="1"/>
        <v>22</v>
      </c>
      <c r="B23" t="s">
        <v>27</v>
      </c>
      <c r="C23">
        <v>1</v>
      </c>
      <c r="D23">
        <v>3</v>
      </c>
      <c r="E23">
        <v>1.5</v>
      </c>
      <c r="F23" t="s">
        <v>65</v>
      </c>
    </row>
    <row r="24" spans="1:7" x14ac:dyDescent="0.25">
      <c r="A24">
        <f t="shared" si="1"/>
        <v>23</v>
      </c>
      <c r="B24" t="s">
        <v>28</v>
      </c>
      <c r="C24">
        <v>1</v>
      </c>
      <c r="D24">
        <v>10</v>
      </c>
      <c r="E24">
        <v>0.5</v>
      </c>
      <c r="F24" t="s">
        <v>65</v>
      </c>
    </row>
    <row r="25" spans="1:7" x14ac:dyDescent="0.25">
      <c r="A25">
        <f t="shared" si="1"/>
        <v>24</v>
      </c>
      <c r="B25" t="s">
        <v>29</v>
      </c>
      <c r="C25">
        <v>12</v>
      </c>
      <c r="D25">
        <v>1.008</v>
      </c>
      <c r="E25">
        <f t="shared" si="2"/>
        <v>12.096</v>
      </c>
      <c r="F25" t="s">
        <v>47</v>
      </c>
    </row>
    <row r="26" spans="1:7" x14ac:dyDescent="0.25">
      <c r="A26">
        <f t="shared" si="1"/>
        <v>25</v>
      </c>
      <c r="B26" t="s">
        <v>30</v>
      </c>
      <c r="C26">
        <v>1</v>
      </c>
      <c r="D26">
        <v>5</v>
      </c>
      <c r="E26">
        <f t="shared" si="2"/>
        <v>5</v>
      </c>
    </row>
    <row r="27" spans="1:7" x14ac:dyDescent="0.25">
      <c r="A27">
        <f>A26+1</f>
        <v>26</v>
      </c>
      <c r="B27" t="s">
        <v>74</v>
      </c>
      <c r="C27">
        <v>12</v>
      </c>
      <c r="D27">
        <v>0.1888</v>
      </c>
      <c r="E27">
        <f t="shared" si="2"/>
        <v>2.2656000000000001</v>
      </c>
      <c r="F27" t="s">
        <v>44</v>
      </c>
      <c r="G27" t="s">
        <v>31</v>
      </c>
    </row>
    <row r="28" spans="1:7" x14ac:dyDescent="0.25">
      <c r="A28">
        <f t="shared" si="1"/>
        <v>27</v>
      </c>
      <c r="B28" t="s">
        <v>56</v>
      </c>
      <c r="C28">
        <v>12</v>
      </c>
      <c r="D28">
        <v>4.4900000000000002E-2</v>
      </c>
      <c r="E28">
        <f t="shared" si="2"/>
        <v>0.53880000000000006</v>
      </c>
      <c r="F28" t="s">
        <v>44</v>
      </c>
      <c r="G28" t="s">
        <v>71</v>
      </c>
    </row>
    <row r="29" spans="1:7" x14ac:dyDescent="0.25">
      <c r="A29">
        <f t="shared" si="1"/>
        <v>28</v>
      </c>
      <c r="B29" t="s">
        <v>57</v>
      </c>
      <c r="C29">
        <v>12</v>
      </c>
      <c r="D29">
        <v>8.6999999999999994E-3</v>
      </c>
      <c r="E29">
        <f t="shared" si="2"/>
        <v>0.10439999999999999</v>
      </c>
      <c r="F29" t="s">
        <v>44</v>
      </c>
      <c r="G29" t="s">
        <v>33</v>
      </c>
    </row>
    <row r="30" spans="1:7" x14ac:dyDescent="0.25">
      <c r="A30">
        <f t="shared" si="1"/>
        <v>29</v>
      </c>
      <c r="B30" t="s">
        <v>58</v>
      </c>
      <c r="C30">
        <v>8</v>
      </c>
      <c r="D30">
        <v>2.64E-2</v>
      </c>
      <c r="E30">
        <f t="shared" si="2"/>
        <v>0.2112</v>
      </c>
      <c r="F30" t="s">
        <v>44</v>
      </c>
      <c r="G30" t="s">
        <v>70</v>
      </c>
    </row>
    <row r="31" spans="1:7" x14ac:dyDescent="0.25">
      <c r="A31">
        <f t="shared" si="1"/>
        <v>30</v>
      </c>
      <c r="B31" t="s">
        <v>59</v>
      </c>
      <c r="C31">
        <v>8</v>
      </c>
      <c r="D31">
        <v>2.7699999999999999E-2</v>
      </c>
      <c r="E31">
        <f t="shared" si="2"/>
        <v>0.22159999999999999</v>
      </c>
      <c r="F31" t="s">
        <v>44</v>
      </c>
      <c r="G31" t="s">
        <v>35</v>
      </c>
    </row>
    <row r="32" spans="1:7" x14ac:dyDescent="0.25">
      <c r="A32">
        <f>A31+1</f>
        <v>31</v>
      </c>
      <c r="B32" t="s">
        <v>68</v>
      </c>
      <c r="C32">
        <v>2</v>
      </c>
      <c r="D32">
        <v>0.879</v>
      </c>
      <c r="E32">
        <f t="shared" si="2"/>
        <v>1.758</v>
      </c>
      <c r="F32" t="s">
        <v>44</v>
      </c>
      <c r="G32" t="s">
        <v>67</v>
      </c>
    </row>
    <row r="33" spans="1:7" x14ac:dyDescent="0.25">
      <c r="A33">
        <f t="shared" si="1"/>
        <v>32</v>
      </c>
      <c r="B33" t="s">
        <v>37</v>
      </c>
      <c r="C33">
        <v>1</v>
      </c>
      <c r="D33">
        <v>2</v>
      </c>
      <c r="E33">
        <f t="shared" si="2"/>
        <v>2</v>
      </c>
      <c r="F33" t="s">
        <v>65</v>
      </c>
    </row>
    <row r="34" spans="1:7" x14ac:dyDescent="0.25">
      <c r="A34">
        <f>A33+1</f>
        <v>33</v>
      </c>
      <c r="B34" t="s">
        <v>69</v>
      </c>
      <c r="C34">
        <v>12</v>
      </c>
      <c r="D34">
        <v>1.7500000000000002E-2</v>
      </c>
      <c r="E34">
        <f t="shared" si="2"/>
        <v>0.21000000000000002</v>
      </c>
      <c r="F34" t="s">
        <v>44</v>
      </c>
      <c r="G34" t="s">
        <v>66</v>
      </c>
    </row>
    <row r="35" spans="1:7" x14ac:dyDescent="0.25">
      <c r="A35">
        <f>A34+1</f>
        <v>34</v>
      </c>
      <c r="B35" t="s">
        <v>62</v>
      </c>
      <c r="C35">
        <v>12</v>
      </c>
      <c r="D35">
        <v>3.4599999999999999E-2</v>
      </c>
      <c r="E35">
        <f t="shared" si="2"/>
        <v>0.41520000000000001</v>
      </c>
      <c r="F35" t="s">
        <v>44</v>
      </c>
      <c r="G35" t="s">
        <v>39</v>
      </c>
    </row>
    <row r="38" spans="1:7" x14ac:dyDescent="0.25">
      <c r="E38">
        <f>SUM(E2:E37)</f>
        <v>140.52620000000002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B4" sqref="B4"/>
    </sheetView>
  </sheetViews>
  <sheetFormatPr defaultRowHeight="15" x14ac:dyDescent="0.25"/>
  <cols>
    <col min="1" max="1" width="24.140625" bestFit="1" customWidth="1"/>
  </cols>
  <sheetData>
    <row r="4" spans="1:2" x14ac:dyDescent="0.25">
      <c r="A4" t="s">
        <v>42</v>
      </c>
      <c r="B4">
        <f>SUM('Assembly Level BOM'!E2:E109)</f>
        <v>294.51990000000006</v>
      </c>
    </row>
    <row r="5" spans="1:2" x14ac:dyDescent="0.25">
      <c r="A5" t="s">
        <v>41</v>
      </c>
    </row>
    <row r="6" spans="1:2" x14ac:dyDescent="0.25">
      <c r="A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Assembly Level BOM</vt:lpstr>
      <vt:lpstr>Moire LED Board</vt:lpstr>
      <vt:lpstr>Main PCB</vt:lpstr>
      <vt:lpstr>Assembly Level BOM RevB</vt:lpstr>
      <vt:lpstr>Cost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Tamarisklabs</dc:creator>
  <cp:lastModifiedBy>Tamarisk Labs</cp:lastModifiedBy>
  <dcterms:created xsi:type="dcterms:W3CDTF">2016-07-15T05:26:28Z</dcterms:created>
  <dcterms:modified xsi:type="dcterms:W3CDTF">2016-07-29T01:01:07Z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